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-80" yWindow="-120" windowWidth="28800" windowHeight="16940"/>
  </bookViews>
  <sheets>
    <sheet name="Sheet2" sheetId="2" r:id="rId1"/>
    <sheet name="Sheet3" sheetId="3" r:id="rId2"/>
  </sheet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3" i="2"/>
  <c r="K3"/>
  <c r="M3"/>
  <c r="N3"/>
  <c r="O3"/>
  <c r="P3"/>
  <c r="F11"/>
  <c r="P11"/>
  <c r="O11"/>
  <c r="N11"/>
  <c r="M11"/>
  <c r="K11"/>
  <c r="L11"/>
  <c r="F10"/>
  <c r="P10"/>
  <c r="O10"/>
  <c r="N10"/>
  <c r="M10"/>
  <c r="K10"/>
  <c r="L10"/>
  <c r="F9"/>
  <c r="P9"/>
  <c r="O9"/>
  <c r="N9"/>
  <c r="M9"/>
  <c r="K9"/>
  <c r="L9"/>
  <c r="F8"/>
  <c r="P8"/>
  <c r="O8"/>
  <c r="N8"/>
  <c r="M8"/>
  <c r="K8"/>
  <c r="L8"/>
  <c r="F7"/>
  <c r="P7"/>
  <c r="O7"/>
  <c r="N7"/>
  <c r="M7"/>
  <c r="K7"/>
  <c r="L7"/>
  <c r="F6"/>
  <c r="P6"/>
  <c r="O6"/>
  <c r="N6"/>
  <c r="M6"/>
  <c r="K6"/>
  <c r="L6"/>
  <c r="F5"/>
  <c r="P5"/>
  <c r="O5"/>
  <c r="N5"/>
  <c r="M5"/>
  <c r="K5"/>
  <c r="L5"/>
  <c r="F4"/>
  <c r="P4"/>
  <c r="O4"/>
  <c r="N4"/>
  <c r="M4"/>
  <c r="K4"/>
  <c r="L4"/>
  <c r="F2"/>
  <c r="P2"/>
  <c r="O2"/>
  <c r="N2"/>
  <c r="M2"/>
  <c r="K2"/>
  <c r="L2"/>
</calcChain>
</file>

<file path=xl/sharedStrings.xml><?xml version="1.0" encoding="utf-8"?>
<sst xmlns="http://schemas.openxmlformats.org/spreadsheetml/2006/main" count="26" uniqueCount="25">
  <si>
    <t>R</t>
    <phoneticPr fontId="1" type="noConversion"/>
  </si>
  <si>
    <t>OCB-group_E-01</t>
    <phoneticPr fontId="1" type="noConversion"/>
  </si>
  <si>
    <t>OCB-group_E-02</t>
    <phoneticPr fontId="1" type="noConversion"/>
  </si>
  <si>
    <t>OCB-group_E-03</t>
    <phoneticPr fontId="1" type="noConversion"/>
  </si>
  <si>
    <t>OCB-group_F-04</t>
    <phoneticPr fontId="1" type="noConversion"/>
  </si>
  <si>
    <t>OCB-group_F-05</t>
    <phoneticPr fontId="1" type="noConversion"/>
  </si>
  <si>
    <t>OCB-group_F-06</t>
    <phoneticPr fontId="1" type="noConversion"/>
  </si>
  <si>
    <t>OCB-group_D-07</t>
    <phoneticPr fontId="1" type="noConversion"/>
  </si>
  <si>
    <t>OCB-group_D-08</t>
    <phoneticPr fontId="1" type="noConversion"/>
  </si>
  <si>
    <t>OCB-group_D-09</t>
    <phoneticPr fontId="1" type="noConversion"/>
  </si>
  <si>
    <r>
      <t>596</t>
    </r>
    <r>
      <rPr>
        <i/>
        <sz val="8"/>
        <color indexed="9"/>
        <rFont val="Times New Roman"/>
      </rPr>
      <t>A</t>
    </r>
    <phoneticPr fontId="1" type="noConversion"/>
  </si>
  <si>
    <r>
      <t>435</t>
    </r>
    <r>
      <rPr>
        <i/>
        <sz val="8"/>
        <color indexed="9"/>
        <rFont val="Times New Roman"/>
      </rPr>
      <t>A</t>
    </r>
    <phoneticPr fontId="1" type="noConversion"/>
  </si>
  <si>
    <r>
      <t>750</t>
    </r>
    <r>
      <rPr>
        <i/>
        <sz val="8"/>
        <color indexed="9"/>
        <rFont val="Times New Roman"/>
      </rPr>
      <t>A</t>
    </r>
    <phoneticPr fontId="1" type="noConversion"/>
  </si>
  <si>
    <r>
      <t>pH</t>
    </r>
    <r>
      <rPr>
        <vertAlign val="subscript"/>
        <sz val="8"/>
        <color indexed="9"/>
        <rFont val="Times New Roman"/>
      </rPr>
      <t>T</t>
    </r>
    <phoneticPr fontId="1" type="noConversion"/>
  </si>
  <si>
    <r>
      <t>p</t>
    </r>
    <r>
      <rPr>
        <i/>
        <sz val="8"/>
        <color indexed="9"/>
        <rFont val="Times New Roman"/>
      </rPr>
      <t>K</t>
    </r>
    <r>
      <rPr>
        <vertAlign val="subscript"/>
        <sz val="8"/>
        <color indexed="9"/>
        <rFont val="Times New Roman"/>
      </rPr>
      <t>2</t>
    </r>
    <phoneticPr fontId="1" type="noConversion"/>
  </si>
  <si>
    <r>
      <t>e</t>
    </r>
    <r>
      <rPr>
        <vertAlign val="subscript"/>
        <sz val="8"/>
        <color indexed="9"/>
        <rFont val="Times New Roman"/>
      </rPr>
      <t>1</t>
    </r>
    <phoneticPr fontId="1" type="noConversion"/>
  </si>
  <si>
    <r>
      <t>e</t>
    </r>
    <r>
      <rPr>
        <vertAlign val="subscript"/>
        <sz val="8"/>
        <color indexed="9"/>
        <rFont val="Times New Roman"/>
      </rPr>
      <t>2</t>
    </r>
    <phoneticPr fontId="1" type="noConversion"/>
  </si>
  <si>
    <r>
      <t>e</t>
    </r>
    <r>
      <rPr>
        <vertAlign val="subscript"/>
        <sz val="8"/>
        <color indexed="9"/>
        <rFont val="Times New Roman"/>
      </rPr>
      <t>3</t>
    </r>
    <phoneticPr fontId="1" type="noConversion"/>
  </si>
  <si>
    <t>Sample ID</t>
    <phoneticPr fontId="1" type="noConversion"/>
  </si>
  <si>
    <t>Analysis Time</t>
    <phoneticPr fontId="1" type="noConversion"/>
  </si>
  <si>
    <t>Analysis Date</t>
    <phoneticPr fontId="1" type="noConversion"/>
  </si>
  <si>
    <t>Salinity</t>
  </si>
  <si>
    <t>Temp (˚C)</t>
    <phoneticPr fontId="1" type="noConversion"/>
  </si>
  <si>
    <t>Temp (˚K)</t>
    <phoneticPr fontId="1" type="noConversion"/>
  </si>
  <si>
    <t>dye volume (µl)</t>
    <phoneticPr fontId="1" type="noConversion"/>
  </si>
</sst>
</file>

<file path=xl/styles.xml><?xml version="1.0" encoding="utf-8"?>
<styleSheet xmlns="http://schemas.openxmlformats.org/spreadsheetml/2006/main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0"/>
    <numFmt numFmtId="169" formatCode="0.0000"/>
    <numFmt numFmtId="171" formatCode="0.000000"/>
    <numFmt numFmtId="177" formatCode="0.00"/>
    <numFmt numFmtId="178" formatCode="0.000"/>
    <numFmt numFmtId="179" formatCode="0"/>
  </numFmts>
  <fonts count="7">
    <font>
      <sz val="10"/>
      <name val="Arial"/>
    </font>
    <font>
      <sz val="8"/>
      <name val="Arial"/>
    </font>
    <font>
      <sz val="8"/>
      <name val="Times New Roman"/>
    </font>
    <font>
      <sz val="8"/>
      <color indexed="9"/>
      <name val="Times New Roman"/>
    </font>
    <font>
      <vertAlign val="subscript"/>
      <sz val="8"/>
      <color indexed="9"/>
      <name val="Times New Roman"/>
    </font>
    <font>
      <i/>
      <sz val="8"/>
      <color indexed="9"/>
      <name val="Times New Roman"/>
    </font>
    <font>
      <i/>
      <vertAlign val="subscript"/>
      <sz val="8"/>
      <color indexed="9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4" fontId="2" fillId="0" borderId="0" xfId="0" applyNumberFormat="1" applyFont="1"/>
    <xf numFmtId="168" fontId="2" fillId="0" borderId="0" xfId="0" applyNumberFormat="1" applyFont="1"/>
    <xf numFmtId="169" fontId="2" fillId="0" borderId="0" xfId="0" applyNumberFormat="1" applyFont="1"/>
    <xf numFmtId="168" fontId="2" fillId="2" borderId="0" xfId="0" applyNumberFormat="1" applyFont="1" applyFill="1"/>
    <xf numFmtId="177" fontId="2" fillId="0" borderId="0" xfId="0" applyNumberFormat="1" applyFont="1"/>
    <xf numFmtId="179" fontId="2" fillId="0" borderId="0" xfId="0" applyNumberFormat="1" applyFont="1"/>
    <xf numFmtId="178" fontId="2" fillId="0" borderId="0" xfId="0" applyNumberFormat="1" applyFont="1"/>
    <xf numFmtId="171" fontId="2" fillId="0" borderId="0" xfId="0" applyNumberFormat="1" applyFont="1"/>
    <xf numFmtId="0" fontId="3" fillId="3" borderId="1" xfId="0" applyFont="1" applyFill="1" applyBorder="1" applyAlignment="1">
      <alignment horizontal="center"/>
    </xf>
    <xf numFmtId="177" fontId="3" fillId="3" borderId="1" xfId="0" applyNumberFormat="1" applyFont="1" applyFill="1" applyBorder="1" applyAlignment="1">
      <alignment horizontal="center"/>
    </xf>
    <xf numFmtId="168" fontId="3" fillId="3" borderId="1" xfId="0" applyNumberFormat="1" applyFont="1" applyFill="1" applyBorder="1" applyAlignment="1">
      <alignment horizontal="center"/>
    </xf>
    <xf numFmtId="179" fontId="3" fillId="3" borderId="1" xfId="0" applyNumberFormat="1" applyFont="1" applyFill="1" applyBorder="1" applyAlignment="1">
      <alignment horizontal="center"/>
    </xf>
    <xf numFmtId="178" fontId="4" fillId="3" borderId="1" xfId="0" applyNumberFormat="1" applyFont="1" applyFill="1" applyBorder="1" applyAlignment="1">
      <alignment horizontal="center"/>
    </xf>
    <xf numFmtId="178" fontId="6" fillId="3" borderId="1" xfId="0" applyNumberFormat="1" applyFont="1" applyFill="1" applyBorder="1" applyAlignment="1">
      <alignment horizontal="center"/>
    </xf>
    <xf numFmtId="178" fontId="5" fillId="3" borderId="1" xfId="0" applyNumberFormat="1" applyFont="1" applyFill="1" applyBorder="1" applyAlignment="1">
      <alignment horizontal="center"/>
    </xf>
    <xf numFmtId="169" fontId="3" fillId="3" borderId="1" xfId="0" applyNumberFormat="1" applyFont="1" applyFill="1" applyBorder="1" applyAlignment="1">
      <alignment horizontal="center"/>
    </xf>
    <xf numFmtId="171" fontId="5" fillId="3" borderId="1" xfId="0" applyNumberFormat="1" applyFont="1" applyFill="1" applyBorder="1" applyAlignment="1">
      <alignment horizontal="center"/>
    </xf>
    <xf numFmtId="169" fontId="5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P11"/>
  <sheetViews>
    <sheetView tabSelected="1" zoomScale="150" workbookViewId="0">
      <selection activeCell="A2" sqref="A2"/>
    </sheetView>
  </sheetViews>
  <sheetFormatPr baseColWidth="10" defaultColWidth="8.83203125" defaultRowHeight="14" customHeight="1"/>
  <cols>
    <col min="1" max="2" width="8.83203125" style="1"/>
    <col min="3" max="3" width="10.83203125" style="1" customWidth="1"/>
    <col min="4" max="4" width="8.83203125" style="6"/>
    <col min="5" max="5" width="8.83203125" style="3"/>
    <col min="6" max="6" width="8.83203125" style="1"/>
    <col min="7" max="7" width="10.33203125" style="7" customWidth="1"/>
    <col min="8" max="11" width="8.83203125" style="8"/>
    <col min="12" max="12" width="9.5" style="1" customWidth="1"/>
    <col min="13" max="13" width="8.83203125" style="1"/>
    <col min="14" max="14" width="8.83203125" style="9"/>
    <col min="15" max="16384" width="8.83203125" style="1"/>
  </cols>
  <sheetData>
    <row r="1" spans="1:16" ht="14" customHeight="1">
      <c r="A1" s="10" t="s">
        <v>20</v>
      </c>
      <c r="B1" s="10" t="s">
        <v>19</v>
      </c>
      <c r="C1" s="10" t="s">
        <v>18</v>
      </c>
      <c r="D1" s="11" t="s">
        <v>21</v>
      </c>
      <c r="E1" s="12" t="s">
        <v>22</v>
      </c>
      <c r="F1" s="12" t="s">
        <v>23</v>
      </c>
      <c r="G1" s="13" t="s">
        <v>24</v>
      </c>
      <c r="H1" s="14" t="s">
        <v>10</v>
      </c>
      <c r="I1" s="14" t="s">
        <v>11</v>
      </c>
      <c r="J1" s="15" t="s">
        <v>12</v>
      </c>
      <c r="K1" s="16" t="s">
        <v>0</v>
      </c>
      <c r="L1" s="12" t="s">
        <v>13</v>
      </c>
      <c r="M1" s="17" t="s">
        <v>14</v>
      </c>
      <c r="N1" s="18" t="s">
        <v>15</v>
      </c>
      <c r="O1" s="19" t="s">
        <v>16</v>
      </c>
      <c r="P1" s="19" t="s">
        <v>17</v>
      </c>
    </row>
    <row r="2" spans="1:16" ht="14" customHeight="1">
      <c r="A2" s="2">
        <v>40120</v>
      </c>
      <c r="C2" s="1" t="s">
        <v>1</v>
      </c>
      <c r="D2" s="6">
        <v>30.77</v>
      </c>
      <c r="E2" s="3">
        <v>19.388999999999999</v>
      </c>
      <c r="F2" s="3">
        <f t="shared" ref="F2:F11" si="0">273.15+E2</f>
        <v>292.53899999999999</v>
      </c>
      <c r="G2" s="7">
        <v>40</v>
      </c>
      <c r="H2" s="8">
        <v>0.17399999999999999</v>
      </c>
      <c r="I2" s="8">
        <v>0.38600000000000001</v>
      </c>
      <c r="J2" s="8">
        <v>1E-3</v>
      </c>
      <c r="K2" s="8">
        <f>(H2-J2)/(I2-J2)</f>
        <v>0.44935064935064933</v>
      </c>
      <c r="L2" s="5">
        <f>M2+LOG((K2-N2)/(O2-(K2*P2)))</f>
        <v>7.8844016989378254</v>
      </c>
      <c r="M2" s="4">
        <f>(((4.706*D2)/F2)+26.33-(7.17218*LOG(F2))-(0.017316*D2))</f>
        <v>8.6042618631921268</v>
      </c>
      <c r="N2" s="9">
        <f>(-0.00132+(0.000016*F2))</f>
        <v>3.3606239999999996E-3</v>
      </c>
      <c r="O2" s="4">
        <f>(7.2326-(0.0299717*F2)+(0.000046*(F2*F2)))</f>
        <v>2.4013459136659989</v>
      </c>
      <c r="P2" s="4">
        <f>(0.0223+(0.0003917*F2))</f>
        <v>0.13688752630000001</v>
      </c>
    </row>
    <row r="3" spans="1:16" ht="14" customHeight="1">
      <c r="A3" s="2"/>
      <c r="C3" s="1" t="s">
        <v>1</v>
      </c>
      <c r="D3" s="6">
        <v>30.77</v>
      </c>
      <c r="E3" s="3">
        <v>19.388999999999999</v>
      </c>
      <c r="F3" s="3">
        <v>292.53899999999999</v>
      </c>
      <c r="G3" s="7">
        <v>80</v>
      </c>
      <c r="H3" s="8">
        <v>0.34300000000000003</v>
      </c>
      <c r="I3" s="8">
        <v>0.76300000000000001</v>
      </c>
      <c r="J3" s="8">
        <v>-1E-3</v>
      </c>
      <c r="K3" s="8">
        <f>(H3-J3)/(I3-J3)</f>
        <v>0.45026178010471207</v>
      </c>
      <c r="L3" s="5">
        <f>M3+LOG((K3-N3)/(O3-(K3*P3)))</f>
        <v>7.8853111815691674</v>
      </c>
      <c r="M3" s="4">
        <f>(((4.706*D3)/F3)+26.33-(7.17218*LOG(F3))-(0.017316*D3))</f>
        <v>8.6042618631921268</v>
      </c>
      <c r="N3" s="9">
        <f>(-0.00132+(0.000016*F3))</f>
        <v>3.3606239999999996E-3</v>
      </c>
      <c r="O3" s="4">
        <f>(7.2326-(0.0299717*F3)+(0.000046*(F3*F3)))</f>
        <v>2.4013459136659989</v>
      </c>
      <c r="P3" s="4">
        <f>(0.0223+(0.0003917*F3))</f>
        <v>0.13688752630000001</v>
      </c>
    </row>
    <row r="4" spans="1:16" ht="14" customHeight="1">
      <c r="C4" s="1" t="s">
        <v>2</v>
      </c>
      <c r="D4" s="6">
        <v>30.77</v>
      </c>
      <c r="E4" s="3">
        <v>19.385999999999999</v>
      </c>
      <c r="F4" s="3">
        <f t="shared" si="0"/>
        <v>292.536</v>
      </c>
      <c r="G4" s="7">
        <v>40</v>
      </c>
      <c r="H4" s="8">
        <v>0.14399999999999999</v>
      </c>
      <c r="I4" s="8">
        <v>0.32300000000000001</v>
      </c>
      <c r="J4" s="8">
        <v>-2E-3</v>
      </c>
      <c r="K4" s="8">
        <f>(H4-J4)/(I4-J4)</f>
        <v>0.44923076923076921</v>
      </c>
      <c r="L4" s="5">
        <f>M4+LOG((K4-N4)/(O4-(K4*P4)))</f>
        <v>7.8843171660082412</v>
      </c>
      <c r="M4" s="4">
        <f>(((4.706*D4)/F4)+26.33-(7.17218*LOG(F4))-(0.017316*D4))</f>
        <v>8.6042988823419595</v>
      </c>
      <c r="N4" s="9">
        <f>(-0.00132+(0.000016*F4))</f>
        <v>3.3605759999999997E-3</v>
      </c>
      <c r="O4" s="4">
        <f>(7.2326-(0.0299717*F4)+(0.000046*(F4*F4)))</f>
        <v>2.4013550884159995</v>
      </c>
      <c r="P4" s="4">
        <f>(0.0223+(0.0003917*F4))</f>
        <v>0.13688635119999998</v>
      </c>
    </row>
    <row r="5" spans="1:16" ht="14" customHeight="1">
      <c r="C5" s="1" t="s">
        <v>3</v>
      </c>
      <c r="D5" s="6">
        <v>30.77</v>
      </c>
      <c r="E5" s="3">
        <v>19.382999999999999</v>
      </c>
      <c r="F5" s="3">
        <f t="shared" si="0"/>
        <v>292.53299999999996</v>
      </c>
      <c r="G5" s="7">
        <v>40</v>
      </c>
      <c r="H5" s="8">
        <v>0.14099999999999999</v>
      </c>
      <c r="I5" s="8">
        <v>0.313</v>
      </c>
      <c r="J5" s="8">
        <v>0</v>
      </c>
      <c r="K5" s="8">
        <f t="shared" ref="K5:K11" si="1">(H5-J5)/(I5-J5)</f>
        <v>0.45047923322683703</v>
      </c>
      <c r="L5" s="5">
        <f t="shared" ref="L5:L11" si="2">M5+LOG((K5-N5)/(O5-(K5*P5)))</f>
        <v>7.8855985036856229</v>
      </c>
      <c r="M5" s="4">
        <f t="shared" ref="M5:M11" si="3">(((4.706*D5)/F5)+26.33-(7.17218*LOG(F5))-(0.017316*D5))</f>
        <v>8.6043359019234895</v>
      </c>
      <c r="N5" s="9">
        <f t="shared" ref="N5:N11" si="4">(-0.00132+(0.000016*F5))</f>
        <v>3.3605279999999989E-3</v>
      </c>
      <c r="O5" s="4">
        <f t="shared" ref="O5:O11" si="5">(7.2326-(0.0299717*F5)+(0.000046*(F5*F5)))</f>
        <v>2.4013642639939987</v>
      </c>
      <c r="P5" s="4">
        <f t="shared" ref="P5:P11" si="6">(0.0223+(0.0003917*F5))</f>
        <v>0.13688517609999998</v>
      </c>
    </row>
    <row r="6" spans="1:16" ht="14" customHeight="1">
      <c r="C6" s="1" t="s">
        <v>4</v>
      </c>
      <c r="D6" s="6">
        <v>30.77</v>
      </c>
      <c r="E6" s="3">
        <v>19.399000000000001</v>
      </c>
      <c r="F6" s="3">
        <f t="shared" si="0"/>
        <v>292.54899999999998</v>
      </c>
      <c r="G6" s="7">
        <v>40</v>
      </c>
      <c r="H6" s="8">
        <v>0.153</v>
      </c>
      <c r="I6" s="8">
        <v>0.33400000000000002</v>
      </c>
      <c r="J6" s="8">
        <v>8.0000000000000002E-3</v>
      </c>
      <c r="K6" s="8">
        <f t="shared" si="1"/>
        <v>0.44478527607361956</v>
      </c>
      <c r="L6" s="5">
        <f t="shared" si="2"/>
        <v>7.8796996027134796</v>
      </c>
      <c r="M6" s="4">
        <f t="shared" si="3"/>
        <v>8.6041384691437077</v>
      </c>
      <c r="N6" s="9">
        <f t="shared" si="4"/>
        <v>3.3607839999999995E-3</v>
      </c>
      <c r="O6" s="4">
        <f t="shared" si="5"/>
        <v>2.4013153371459999</v>
      </c>
      <c r="P6" s="4">
        <f t="shared" si="6"/>
        <v>0.13689144329999997</v>
      </c>
    </row>
    <row r="7" spans="1:16" ht="14" customHeight="1">
      <c r="C7" s="1" t="s">
        <v>5</v>
      </c>
      <c r="D7" s="6">
        <v>30.77</v>
      </c>
      <c r="E7" s="3">
        <v>19.465</v>
      </c>
      <c r="F7" s="3">
        <f t="shared" si="0"/>
        <v>292.61499999999995</v>
      </c>
      <c r="G7" s="7">
        <v>40</v>
      </c>
      <c r="H7" s="8">
        <v>0.159</v>
      </c>
      <c r="I7" s="8">
        <v>0.34200000000000003</v>
      </c>
      <c r="J7" s="8">
        <v>1.4E-2</v>
      </c>
      <c r="K7" s="8">
        <f t="shared" si="1"/>
        <v>0.44207317073170727</v>
      </c>
      <c r="L7" s="5">
        <f t="shared" si="2"/>
        <v>7.8761783812435944</v>
      </c>
      <c r="M7" s="4">
        <f t="shared" si="3"/>
        <v>8.6033241886944172</v>
      </c>
      <c r="N7" s="9">
        <f t="shared" si="4"/>
        <v>3.3618399999999988E-3</v>
      </c>
      <c r="O7" s="4">
        <f t="shared" si="5"/>
        <v>2.4011137628499992</v>
      </c>
      <c r="P7" s="4">
        <f t="shared" si="6"/>
        <v>0.13691729549999998</v>
      </c>
    </row>
    <row r="8" spans="1:16" ht="14" customHeight="1">
      <c r="C8" s="1" t="s">
        <v>6</v>
      </c>
      <c r="D8" s="6">
        <v>30.77</v>
      </c>
      <c r="E8" s="3">
        <v>19.687999999999999</v>
      </c>
      <c r="F8" s="3">
        <f t="shared" si="0"/>
        <v>292.83799999999997</v>
      </c>
      <c r="G8" s="7">
        <v>40</v>
      </c>
      <c r="H8" s="8">
        <v>0.14000000000000001</v>
      </c>
      <c r="I8" s="8">
        <v>0.315</v>
      </c>
      <c r="J8" s="8">
        <v>1E-3</v>
      </c>
      <c r="K8" s="8">
        <f t="shared" si="1"/>
        <v>0.4426751592356688</v>
      </c>
      <c r="L8" s="5">
        <f t="shared" si="2"/>
        <v>7.8741689533333403</v>
      </c>
      <c r="M8" s="4">
        <f t="shared" si="3"/>
        <v>8.6005744518705551</v>
      </c>
      <c r="N8" s="9">
        <f t="shared" si="4"/>
        <v>3.3654079999999994E-3</v>
      </c>
      <c r="O8" s="4">
        <f t="shared" si="5"/>
        <v>2.400435650623999</v>
      </c>
      <c r="P8" s="4">
        <f t="shared" si="6"/>
        <v>0.13700464459999998</v>
      </c>
    </row>
    <row r="9" spans="1:16" ht="14" customHeight="1">
      <c r="C9" s="1" t="s">
        <v>7</v>
      </c>
      <c r="D9" s="6">
        <v>30.77</v>
      </c>
      <c r="E9" s="3">
        <v>19.808</v>
      </c>
      <c r="F9" s="3">
        <f t="shared" si="0"/>
        <v>292.95799999999997</v>
      </c>
      <c r="G9" s="7">
        <v>40</v>
      </c>
      <c r="H9" s="8">
        <v>0.13900000000000001</v>
      </c>
      <c r="I9" s="8">
        <v>0.31</v>
      </c>
      <c r="J9" s="8">
        <v>2E-3</v>
      </c>
      <c r="K9" s="8">
        <f t="shared" si="1"/>
        <v>0.44480519480519487</v>
      </c>
      <c r="L9" s="5">
        <f t="shared" si="2"/>
        <v>7.874914445210706</v>
      </c>
      <c r="M9" s="4">
        <f t="shared" si="3"/>
        <v>8.5990957579875538</v>
      </c>
      <c r="N9" s="9">
        <f t="shared" si="4"/>
        <v>3.3673279999999993E-3</v>
      </c>
      <c r="O9" s="4">
        <f t="shared" si="5"/>
        <v>2.4000726405439989</v>
      </c>
      <c r="P9" s="4">
        <f t="shared" si="6"/>
        <v>0.13705164859999996</v>
      </c>
    </row>
    <row r="10" spans="1:16" ht="14" customHeight="1">
      <c r="C10" s="1" t="s">
        <v>8</v>
      </c>
      <c r="D10" s="6">
        <v>30.77</v>
      </c>
      <c r="E10" s="3">
        <v>19.927</v>
      </c>
      <c r="F10" s="3">
        <f t="shared" si="0"/>
        <v>293.077</v>
      </c>
      <c r="G10" s="7">
        <v>40</v>
      </c>
      <c r="H10" s="8">
        <v>0.16300000000000001</v>
      </c>
      <c r="I10" s="8">
        <v>0.32900000000000001</v>
      </c>
      <c r="J10" s="8">
        <v>3.1E-2</v>
      </c>
      <c r="K10" s="8">
        <f t="shared" si="1"/>
        <v>0.44295302013422816</v>
      </c>
      <c r="L10" s="5">
        <f t="shared" si="2"/>
        <v>7.871644134552013</v>
      </c>
      <c r="M10" s="4">
        <f t="shared" si="3"/>
        <v>8.5976300664600966</v>
      </c>
      <c r="N10" s="9">
        <f t="shared" si="4"/>
        <v>3.3692319999999998E-3</v>
      </c>
      <c r="O10" s="4">
        <f t="shared" si="5"/>
        <v>2.3997139638339995</v>
      </c>
      <c r="P10" s="4">
        <f t="shared" si="6"/>
        <v>0.13709826089999999</v>
      </c>
    </row>
    <row r="11" spans="1:16" ht="14" customHeight="1">
      <c r="C11" s="1" t="s">
        <v>9</v>
      </c>
      <c r="D11" s="6">
        <v>30.77</v>
      </c>
      <c r="E11" s="3">
        <v>19.991</v>
      </c>
      <c r="F11" s="3">
        <f t="shared" si="0"/>
        <v>293.14099999999996</v>
      </c>
      <c r="G11" s="7">
        <v>40</v>
      </c>
      <c r="H11" s="8">
        <v>0.14499999999999999</v>
      </c>
      <c r="I11" s="8">
        <v>0.31900000000000001</v>
      </c>
      <c r="J11" s="8">
        <v>5.0000000000000001E-3</v>
      </c>
      <c r="K11" s="8">
        <f t="shared" si="1"/>
        <v>0.44585987261146492</v>
      </c>
      <c r="L11" s="5">
        <f t="shared" si="2"/>
        <v>7.8738293636459806</v>
      </c>
      <c r="M11" s="4">
        <f t="shared" si="3"/>
        <v>8.5968420751557186</v>
      </c>
      <c r="N11" s="9">
        <f t="shared" si="4"/>
        <v>3.3702559999999994E-3</v>
      </c>
      <c r="O11" s="4">
        <f t="shared" si="5"/>
        <v>2.3995216008259992</v>
      </c>
      <c r="P11" s="4">
        <f t="shared" si="6"/>
        <v>0.13712332969999996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ColWidth="8.83203125" defaultRowHeight="12"/>
  <sheetData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USGS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CMD</dc:creator>
  <cp:lastModifiedBy>Chris</cp:lastModifiedBy>
  <dcterms:created xsi:type="dcterms:W3CDTF">2009-11-03T17:45:26Z</dcterms:created>
  <dcterms:modified xsi:type="dcterms:W3CDTF">2009-11-12T18:17:30Z</dcterms:modified>
</cp:coreProperties>
</file>